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inay\Desktop\"/>
    </mc:Choice>
  </mc:AlternateContent>
  <xr:revisionPtr revIDLastSave="0" documentId="13_ncr:1_{74A655F0-0AF9-476B-8960-812C4129418A}" xr6:coauthVersionLast="47" xr6:coauthVersionMax="47" xr10:uidLastSave="{00000000-0000-0000-0000-000000000000}"/>
  <bookViews>
    <workbookView xWindow="-120" yWindow="-120" windowWidth="20730" windowHeight="11040" xr2:uid="{20B19703-DF38-49AE-8DFB-B669B3B4A66C}"/>
  </bookViews>
  <sheets>
    <sheet name="料金算定" sheetId="5" r:id="rId1"/>
  </sheets>
  <definedNames>
    <definedName name="_xlnm.Print_Area" localSheetId="0">料金算定!$A$1:$I$25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5" l="1"/>
  <c r="E23" i="5"/>
  <c r="E22" i="5"/>
  <c r="E16" i="5"/>
  <c r="E15" i="5"/>
  <c r="E9" i="5"/>
  <c r="E8" i="5"/>
  <c r="B23" i="5"/>
  <c r="B16" i="5"/>
  <c r="B22" i="5"/>
  <c r="B15" i="5"/>
  <c r="B8" i="5"/>
  <c r="E24" i="5" l="1"/>
  <c r="E25" i="5" s="1"/>
  <c r="E10" i="5"/>
  <c r="E11" i="5" s="1"/>
  <c r="E17" i="5"/>
  <c r="E18" i="5" s="1"/>
  <c r="B10" i="5"/>
  <c r="B11" i="5" s="1"/>
  <c r="B17" i="5"/>
  <c r="B18" i="5" s="1"/>
  <c r="G17" i="5" s="1"/>
  <c r="B24" i="5"/>
  <c r="B25" i="5" s="1"/>
  <c r="G15" i="5"/>
  <c r="G22" i="5"/>
  <c r="G8" i="5"/>
  <c r="G24" i="5" l="1"/>
  <c r="G10" i="5"/>
</calcChain>
</file>

<file path=xl/sharedStrings.xml><?xml version="1.0" encoding="utf-8"?>
<sst xmlns="http://schemas.openxmlformats.org/spreadsheetml/2006/main" count="85" uniqueCount="52">
  <si>
    <t>基本料金</t>
    <rPh sb="0" eb="4">
      <t>キホンリョウキン</t>
    </rPh>
    <phoneticPr fontId="1"/>
  </si>
  <si>
    <t>１年目（20％）</t>
    <rPh sb="1" eb="3">
      <t>ネンメ</t>
    </rPh>
    <phoneticPr fontId="1"/>
  </si>
  <si>
    <t>２年目（40％）</t>
    <rPh sb="1" eb="3">
      <t>ネンメ</t>
    </rPh>
    <phoneticPr fontId="1"/>
  </si>
  <si>
    <t>３年目（61％）</t>
    <rPh sb="1" eb="3">
      <t>ネンメ</t>
    </rPh>
    <phoneticPr fontId="1"/>
  </si>
  <si>
    <t>使用水量</t>
    <rPh sb="0" eb="2">
      <t>シヨウ</t>
    </rPh>
    <rPh sb="2" eb="4">
      <t>スイリョウ</t>
    </rPh>
    <phoneticPr fontId="1"/>
  </si>
  <si>
    <t>上水道</t>
    <rPh sb="0" eb="3">
      <t>ジョウスイドウ</t>
    </rPh>
    <phoneticPr fontId="1"/>
  </si>
  <si>
    <t>基本料金</t>
    <rPh sb="0" eb="4">
      <t>キホンリョウキン</t>
    </rPh>
    <phoneticPr fontId="1"/>
  </si>
  <si>
    <t>下水道</t>
    <rPh sb="0" eb="3">
      <t>ゲスイドウ</t>
    </rPh>
    <phoneticPr fontId="1"/>
  </si>
  <si>
    <t>口径</t>
    <rPh sb="0" eb="2">
      <t>コウケイ</t>
    </rPh>
    <phoneticPr fontId="1"/>
  </si>
  <si>
    <t>１年目（20％）</t>
  </si>
  <si>
    <t>２年目（40％）</t>
  </si>
  <si>
    <t>３年目（61％）</t>
  </si>
  <si>
    <t>超過料金</t>
    <rPh sb="0" eb="2">
      <t>チョウカ</t>
    </rPh>
    <rPh sb="2" eb="4">
      <t>リョウキン</t>
    </rPh>
    <phoneticPr fontId="1"/>
  </si>
  <si>
    <t>11～20</t>
  </si>
  <si>
    <t>21～30</t>
  </si>
  <si>
    <t>31～40</t>
  </si>
  <si>
    <t>41～50</t>
  </si>
  <si>
    <t>51～70</t>
  </si>
  <si>
    <t>71～100</t>
  </si>
  <si>
    <t>101~</t>
  </si>
  <si>
    <t>上水道</t>
    <rPh sb="0" eb="3">
      <t>ジョウスイドウ</t>
    </rPh>
    <phoneticPr fontId="1"/>
  </si>
  <si>
    <t>下水道</t>
    <rPh sb="0" eb="3">
      <t>ゲスイドウ</t>
    </rPh>
    <phoneticPr fontId="1"/>
  </si>
  <si>
    <t>基本使用料</t>
  </si>
  <si>
    <t>基本使用料</t>
    <rPh sb="0" eb="2">
      <t>キホン</t>
    </rPh>
    <rPh sb="2" eb="5">
      <t>シヨウリョウ</t>
    </rPh>
    <phoneticPr fontId="1"/>
  </si>
  <si>
    <t>使用水量(㎥)</t>
    <rPh sb="0" eb="2">
      <t>シヨウ</t>
    </rPh>
    <rPh sb="2" eb="4">
      <t>スイリョウ</t>
    </rPh>
    <phoneticPr fontId="1"/>
  </si>
  <si>
    <t>基本水量(㎥)</t>
    <rPh sb="0" eb="2">
      <t>キホン</t>
    </rPh>
    <rPh sb="2" eb="4">
      <t>スイリョウ</t>
    </rPh>
    <phoneticPr fontId="1"/>
  </si>
  <si>
    <t>基本水量(㎥)</t>
    <rPh sb="0" eb="2">
      <t>キホン</t>
    </rPh>
    <rPh sb="2" eb="4">
      <t>スイリョウ</t>
    </rPh>
    <phoneticPr fontId="1"/>
  </si>
  <si>
    <t>使用水量(㎥)</t>
    <rPh sb="0" eb="2">
      <t>シヨウ</t>
    </rPh>
    <rPh sb="2" eb="4">
      <t>スイリョウ</t>
    </rPh>
    <phoneticPr fontId="1"/>
  </si>
  <si>
    <t>基本料金(円)</t>
    <rPh sb="0" eb="4">
      <t>キホンリョウキン</t>
    </rPh>
    <rPh sb="5" eb="6">
      <t>エン</t>
    </rPh>
    <phoneticPr fontId="1"/>
  </si>
  <si>
    <t>超過料金(円)</t>
    <rPh sb="0" eb="2">
      <t>チョウカ</t>
    </rPh>
    <rPh sb="2" eb="4">
      <t>リョウキン</t>
    </rPh>
    <rPh sb="5" eb="6">
      <t>エン</t>
    </rPh>
    <phoneticPr fontId="1"/>
  </si>
  <si>
    <t>使用料(円)</t>
    <rPh sb="0" eb="2">
      <t>シヨウ</t>
    </rPh>
    <rPh sb="2" eb="3">
      <t>リョウ</t>
    </rPh>
    <rPh sb="4" eb="5">
      <t>エン</t>
    </rPh>
    <phoneticPr fontId="1"/>
  </si>
  <si>
    <t>1㎥あたり(円)</t>
    <rPh sb="6" eb="7">
      <t>エン</t>
    </rPh>
    <phoneticPr fontId="1"/>
  </si>
  <si>
    <t>基本使用料</t>
    <rPh sb="0" eb="2">
      <t>キホン</t>
    </rPh>
    <rPh sb="2" eb="4">
      <t>シヨウ</t>
    </rPh>
    <rPh sb="4" eb="5">
      <t>リョウ</t>
    </rPh>
    <phoneticPr fontId="1"/>
  </si>
  <si>
    <t>単位：円</t>
    <rPh sb="0" eb="2">
      <t>タンイ</t>
    </rPh>
    <rPh sb="3" eb="4">
      <t>エン</t>
    </rPh>
    <phoneticPr fontId="1"/>
  </si>
  <si>
    <t>mm</t>
  </si>
  <si>
    <t>令和8年度(1年目)(1か月あたり)</t>
    <rPh sb="0" eb="2">
      <t>レイワ</t>
    </rPh>
    <rPh sb="3" eb="5">
      <t>ネンド</t>
    </rPh>
    <rPh sb="7" eb="9">
      <t>ネンメ</t>
    </rPh>
    <rPh sb="13" eb="14">
      <t>ゲツ</t>
    </rPh>
    <phoneticPr fontId="1"/>
  </si>
  <si>
    <t>令和9年度(2年目)(1か月あたり)</t>
    <rPh sb="0" eb="2">
      <t>レイワ</t>
    </rPh>
    <rPh sb="3" eb="5">
      <t>ネンド</t>
    </rPh>
    <rPh sb="7" eb="9">
      <t>ネンメ</t>
    </rPh>
    <phoneticPr fontId="1"/>
  </si>
  <si>
    <t>令和10年度以降(3年目)(1か月あたり)</t>
    <rPh sb="0" eb="2">
      <t>レイワ</t>
    </rPh>
    <rPh sb="4" eb="6">
      <t>ネンド</t>
    </rPh>
    <rPh sb="6" eb="8">
      <t>イコウ</t>
    </rPh>
    <rPh sb="10" eb="12">
      <t>ネンメ</t>
    </rPh>
    <phoneticPr fontId="1"/>
  </si>
  <si>
    <t>メーター口径、使用水量を入力してください。</t>
    <rPh sb="4" eb="6">
      <t>コウケイ</t>
    </rPh>
    <rPh sb="7" eb="9">
      <t>シヨウ</t>
    </rPh>
    <rPh sb="9" eb="11">
      <t>スイリョウ</t>
    </rPh>
    <rPh sb="12" eb="14">
      <t>ニュウリョク</t>
    </rPh>
    <phoneticPr fontId="1"/>
  </si>
  <si>
    <t>メーター口径</t>
    <rPh sb="4" eb="6">
      <t>コウケイ</t>
    </rPh>
    <phoneticPr fontId="1"/>
  </si>
  <si>
    <t>料 金 算 定</t>
    <rPh sb="0" eb="1">
      <t>リョウ</t>
    </rPh>
    <rPh sb="2" eb="3">
      <t>キン</t>
    </rPh>
    <rPh sb="4" eb="5">
      <t>サン</t>
    </rPh>
    <rPh sb="6" eb="7">
      <t>サダム</t>
    </rPh>
    <phoneticPr fontId="1"/>
  </si>
  <si>
    <t>従量使用料</t>
    <rPh sb="0" eb="2">
      <t>ジュウリョウ</t>
    </rPh>
    <rPh sb="2" eb="5">
      <t>シヨウリョウ</t>
    </rPh>
    <phoneticPr fontId="1"/>
  </si>
  <si>
    <t>従量使用料</t>
    <phoneticPr fontId="1"/>
  </si>
  <si>
    <t>税込額</t>
    <rPh sb="0" eb="2">
      <t>ゼイコ</t>
    </rPh>
    <rPh sb="2" eb="3">
      <t>ガク</t>
    </rPh>
    <phoneticPr fontId="1"/>
  </si>
  <si>
    <t>税込額</t>
    <rPh sb="0" eb="3">
      <t>ゼイコミガク</t>
    </rPh>
    <phoneticPr fontId="1"/>
  </si>
  <si>
    <t>消費税額</t>
    <rPh sb="0" eb="4">
      <t>ショウヒゼイガク</t>
    </rPh>
    <phoneticPr fontId="1"/>
  </si>
  <si>
    <t>消費税額</t>
    <phoneticPr fontId="1"/>
  </si>
  <si>
    <t>税抜合計</t>
    <rPh sb="0" eb="2">
      <t>ゼイヌ</t>
    </rPh>
    <rPh sb="2" eb="4">
      <t>ゴウケイ</t>
    </rPh>
    <phoneticPr fontId="1"/>
  </si>
  <si>
    <t>税込合計</t>
    <rPh sb="0" eb="2">
      <t>ゼイコミ</t>
    </rPh>
    <rPh sb="2" eb="4">
      <t>ゴウケイ</t>
    </rPh>
    <phoneticPr fontId="1"/>
  </si>
  <si>
    <t>単位：円</t>
    <phoneticPr fontId="1"/>
  </si>
  <si>
    <t>･･･黄色いセルに入力</t>
    <rPh sb="3" eb="5">
      <t>キイロ</t>
    </rPh>
    <rPh sb="9" eb="11">
      <t>ニュウリョク</t>
    </rPh>
    <phoneticPr fontId="1"/>
  </si>
  <si>
    <t>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</si>
</sst>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mm&quot;"/>
    <numFmt numFmtId="177" formatCode="#,##0_ "/>
  </numFmts>
  <fonts count="6">
    <font>
      <sz val="11"/>
      <color theme="1"/>
      <name val="Yu Gothic"/>
      <family val="2"/>
      <charset val="128"/>
    </font>
    <font>
      <sz val="6"/>
      <name val="Yu Gothic"/>
      <family val="2"/>
      <charset val="128"/>
    </font>
    <font>
      <sz val="11"/>
      <color theme="1"/>
      <name val="Yu Gothic"/>
      <family val="2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10" xfId="1" applyFont="1" applyBorder="1">
      <alignment vertical="center"/>
    </xf>
    <xf numFmtId="38" fontId="3" fillId="0" borderId="2" xfId="1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38" fontId="3" fillId="0" borderId="30" xfId="1" applyFont="1" applyBorder="1">
      <alignment vertical="center"/>
    </xf>
    <xf numFmtId="0" fontId="3" fillId="0" borderId="3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3" fillId="0" borderId="15" xfId="1" applyFont="1" applyBorder="1" applyAlignment="1">
      <alignment horizontal="centerContinuous" vertical="center"/>
    </xf>
    <xf numFmtId="38" fontId="3" fillId="0" borderId="27" xfId="1" applyFont="1" applyBorder="1" applyAlignment="1">
      <alignment horizontal="centerContinuous" vertical="center"/>
    </xf>
    <xf numFmtId="0" fontId="3" fillId="0" borderId="26" xfId="0" applyFont="1" applyBorder="1" applyAlignment="1">
      <alignment horizontal="centerContinuous" vertical="center"/>
    </xf>
    <xf numFmtId="0" fontId="3" fillId="0" borderId="29" xfId="0" applyFont="1" applyBorder="1" applyAlignment="1">
      <alignment horizontal="centerContinuous"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8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176" fontId="3" fillId="0" borderId="19" xfId="0" applyNumberFormat="1" applyFont="1" applyBorder="1">
      <alignment vertical="center"/>
    </xf>
    <xf numFmtId="38" fontId="3" fillId="0" borderId="11" xfId="1" applyFont="1" applyBorder="1">
      <alignment vertical="center"/>
    </xf>
    <xf numFmtId="0" fontId="3" fillId="0" borderId="3" xfId="0" applyFont="1" applyBorder="1">
      <alignment vertical="center"/>
    </xf>
    <xf numFmtId="38" fontId="3" fillId="0" borderId="3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16" xfId="1" applyFont="1" applyBorder="1">
      <alignment vertical="center"/>
    </xf>
    <xf numFmtId="0" fontId="3" fillId="0" borderId="17" xfId="0" applyFont="1" applyBorder="1">
      <alignment vertical="center"/>
    </xf>
    <xf numFmtId="176" fontId="3" fillId="0" borderId="20" xfId="0" applyNumberFormat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13" xfId="1" applyFont="1" applyBorder="1">
      <alignment vertical="center"/>
    </xf>
    <xf numFmtId="38" fontId="3" fillId="0" borderId="14" xfId="1" applyFont="1" applyBorder="1">
      <alignment vertical="center"/>
    </xf>
    <xf numFmtId="0" fontId="3" fillId="0" borderId="0" xfId="0" applyFont="1" applyAlignment="1">
      <alignment horizontal="center" vertical="center"/>
    </xf>
    <xf numFmtId="177" fontId="3" fillId="0" borderId="11" xfId="0" applyNumberFormat="1" applyFont="1" applyBorder="1">
      <alignment vertical="center"/>
    </xf>
    <xf numFmtId="177" fontId="3" fillId="0" borderId="14" xfId="0" applyNumberFormat="1" applyFont="1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2" borderId="36" xfId="0" applyFont="1" applyFill="1" applyBorder="1">
      <alignment vertical="center"/>
    </xf>
    <xf numFmtId="0" fontId="3" fillId="2" borderId="37" xfId="0" applyFont="1" applyFill="1" applyBorder="1">
      <alignment vertical="center"/>
    </xf>
    <xf numFmtId="0" fontId="3" fillId="2" borderId="39" xfId="0" applyFont="1" applyFill="1" applyBorder="1" applyAlignment="1">
      <alignment horizontal="centerContinuous" vertical="center"/>
    </xf>
    <xf numFmtId="0" fontId="3" fillId="2" borderId="32" xfId="0" applyFont="1" applyFill="1" applyBorder="1" applyAlignment="1">
      <alignment horizontal="centerContinuous" vertical="center"/>
    </xf>
    <xf numFmtId="0" fontId="3" fillId="2" borderId="33" xfId="0" applyFont="1" applyFill="1" applyBorder="1" applyAlignment="1">
      <alignment horizontal="centerContinuous" vertical="center"/>
    </xf>
    <xf numFmtId="0" fontId="3" fillId="2" borderId="37" xfId="0" applyFont="1" applyFill="1" applyBorder="1" applyAlignment="1">
      <alignment horizontal="center" vertical="center"/>
    </xf>
    <xf numFmtId="0" fontId="3" fillId="3" borderId="36" xfId="0" applyFont="1" applyFill="1" applyBorder="1">
      <alignment vertical="center"/>
    </xf>
    <xf numFmtId="0" fontId="3" fillId="3" borderId="37" xfId="0" applyFont="1" applyFill="1" applyBorder="1">
      <alignment vertical="center"/>
    </xf>
    <xf numFmtId="0" fontId="3" fillId="3" borderId="39" xfId="0" applyFont="1" applyFill="1" applyBorder="1" applyAlignment="1">
      <alignment horizontal="centerContinuous" vertical="center"/>
    </xf>
    <xf numFmtId="0" fontId="3" fillId="3" borderId="32" xfId="0" applyFont="1" applyFill="1" applyBorder="1" applyAlignment="1">
      <alignment horizontal="centerContinuous" vertical="center"/>
    </xf>
    <xf numFmtId="0" fontId="3" fillId="3" borderId="33" xfId="0" applyFont="1" applyFill="1" applyBorder="1" applyAlignment="1">
      <alignment horizontal="centerContinuous" vertical="center"/>
    </xf>
    <xf numFmtId="0" fontId="3" fillId="4" borderId="36" xfId="0" applyFont="1" applyFill="1" applyBorder="1">
      <alignment vertical="center"/>
    </xf>
    <xf numFmtId="0" fontId="3" fillId="4" borderId="37" xfId="0" applyFont="1" applyFill="1" applyBorder="1">
      <alignment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Continuous" vertical="center"/>
    </xf>
    <xf numFmtId="0" fontId="3" fillId="4" borderId="32" xfId="0" applyFont="1" applyFill="1" applyBorder="1" applyAlignment="1">
      <alignment horizontal="centerContinuous" vertical="center"/>
    </xf>
    <xf numFmtId="0" fontId="3" fillId="4" borderId="33" xfId="0" applyFont="1" applyFill="1" applyBorder="1" applyAlignment="1">
      <alignment horizontal="centerContinuous" vertical="center"/>
    </xf>
    <xf numFmtId="177" fontId="3" fillId="2" borderId="32" xfId="0" applyNumberFormat="1" applyFont="1" applyFill="1" applyBorder="1">
      <alignment vertical="center"/>
    </xf>
    <xf numFmtId="0" fontId="3" fillId="2" borderId="33" xfId="0" applyFont="1" applyFill="1" applyBorder="1">
      <alignment vertical="center"/>
    </xf>
    <xf numFmtId="177" fontId="3" fillId="3" borderId="32" xfId="0" applyNumberFormat="1" applyFont="1" applyFill="1" applyBorder="1">
      <alignment vertical="center"/>
    </xf>
    <xf numFmtId="0" fontId="3" fillId="3" borderId="33" xfId="0" applyFont="1" applyFill="1" applyBorder="1">
      <alignment vertical="center"/>
    </xf>
    <xf numFmtId="177" fontId="3" fillId="3" borderId="33" xfId="0" applyNumberFormat="1" applyFont="1" applyFill="1" applyBorder="1">
      <alignment vertical="center"/>
    </xf>
    <xf numFmtId="177" fontId="3" fillId="4" borderId="32" xfId="0" applyNumberFormat="1" applyFont="1" applyFill="1" applyBorder="1">
      <alignment vertical="center"/>
    </xf>
    <xf numFmtId="0" fontId="3" fillId="4" borderId="33" xfId="0" applyFont="1" applyFill="1" applyBorder="1">
      <alignment vertical="center"/>
    </xf>
    <xf numFmtId="0" fontId="5" fillId="3" borderId="37" xfId="0" applyFont="1" applyFill="1" applyBorder="1" applyAlignment="1">
      <alignment horizontal="right"/>
    </xf>
    <xf numFmtId="0" fontId="5" fillId="2" borderId="37" xfId="0" applyFont="1" applyFill="1" applyBorder="1" applyAlignment="1">
      <alignment horizontal="right"/>
    </xf>
    <xf numFmtId="0" fontId="5" fillId="4" borderId="37" xfId="0" applyFont="1" applyFill="1" applyBorder="1" applyAlignment="1">
      <alignment horizontal="right"/>
    </xf>
    <xf numFmtId="0" fontId="3" fillId="4" borderId="41" xfId="0" applyFont="1" applyFill="1" applyBorder="1">
      <alignment vertical="center"/>
    </xf>
    <xf numFmtId="0" fontId="3" fillId="4" borderId="1" xfId="0" applyFont="1" applyFill="1" applyBorder="1">
      <alignment vertical="center"/>
    </xf>
    <xf numFmtId="0" fontId="3" fillId="4" borderId="4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42" xfId="0" applyFont="1" applyFill="1" applyBorder="1">
      <alignment vertical="center"/>
    </xf>
    <xf numFmtId="0" fontId="3" fillId="2" borderId="41" xfId="0" applyFont="1" applyFill="1" applyBorder="1">
      <alignment vertical="center"/>
    </xf>
    <xf numFmtId="0" fontId="3" fillId="3" borderId="4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42" xfId="0" applyFont="1" applyFill="1" applyBorder="1">
      <alignment vertical="center"/>
    </xf>
    <xf numFmtId="177" fontId="3" fillId="2" borderId="33" xfId="0" applyNumberFormat="1" applyFont="1" applyFill="1" applyBorder="1">
      <alignment vertical="center"/>
    </xf>
    <xf numFmtId="177" fontId="3" fillId="4" borderId="33" xfId="0" applyNumberFormat="1" applyFont="1" applyFill="1" applyBorder="1">
      <alignment vertical="center"/>
    </xf>
    <xf numFmtId="0" fontId="3" fillId="0" borderId="38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3" xfId="0" applyFont="1" applyBorder="1" applyAlignment="1">
      <alignment horizontal="centerContinuous" vertical="center"/>
    </xf>
    <xf numFmtId="0" fontId="3" fillId="0" borderId="43" xfId="0" applyFont="1" applyBorder="1" applyAlignment="1">
      <alignment horizontal="center" vertical="center"/>
    </xf>
    <xf numFmtId="38" fontId="3" fillId="0" borderId="43" xfId="1" applyFont="1" applyBorder="1">
      <alignment vertical="center"/>
    </xf>
    <xf numFmtId="177" fontId="3" fillId="3" borderId="32" xfId="0" applyNumberFormat="1" applyFont="1" applyFill="1" applyBorder="1" applyAlignment="1">
      <alignment horizontal="center" vertical="center"/>
    </xf>
    <xf numFmtId="177" fontId="3" fillId="3" borderId="38" xfId="0" applyNumberFormat="1" applyFont="1" applyFill="1" applyBorder="1" applyAlignment="1">
      <alignment horizontal="center" vertical="center"/>
    </xf>
    <xf numFmtId="177" fontId="3" fillId="2" borderId="32" xfId="0" applyNumberFormat="1" applyFont="1" applyFill="1" applyBorder="1" applyAlignment="1">
      <alignment horizontal="center" vertical="center"/>
    </xf>
    <xf numFmtId="177" fontId="3" fillId="2" borderId="38" xfId="0" applyNumberFormat="1" applyFont="1" applyFill="1" applyBorder="1" applyAlignment="1">
      <alignment horizontal="center" vertical="center"/>
    </xf>
    <xf numFmtId="177" fontId="3" fillId="4" borderId="32" xfId="0" applyNumberFormat="1" applyFont="1" applyFill="1" applyBorder="1" applyAlignment="1">
      <alignment horizontal="center" vertical="center"/>
    </xf>
    <xf numFmtId="177" fontId="3" fillId="4" borderId="38" xfId="0" applyNumberFormat="1" applyFont="1" applyFill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5" borderId="28" xfId="0" applyFont="1" applyFill="1" applyBorder="1" applyAlignment="1" applyProtection="1">
      <alignment horizontal="center" vertical="center"/>
      <protection locked="0"/>
    </xf>
    <xf numFmtId="0" fontId="3" fillId="5" borderId="25" xfId="0" applyFont="1" applyFill="1" applyBorder="1" applyAlignment="1" applyProtection="1">
      <alignment horizontal="center" vertical="center"/>
      <protection locked="0"/>
    </xf>
    <xf numFmtId="0" fontId="3" fillId="5" borderId="28" xfId="0" applyFont="1" applyFill="1" applyBorder="1">
      <alignment vertical="center"/>
    </xf>
    <xf numFmtId="177" fontId="3" fillId="3" borderId="0" xfId="0" applyNumberFormat="1" applyFont="1" applyFill="1" applyBorder="1">
      <alignment vertical="center"/>
    </xf>
    <xf numFmtId="0" fontId="3" fillId="0" borderId="0" xfId="0" applyFont="1" applyBorder="1">
      <alignment vertical="center"/>
    </xf>
    <xf numFmtId="177" fontId="3" fillId="2" borderId="0" xfId="0" applyNumberFormat="1" applyFont="1" applyFill="1" applyBorder="1">
      <alignment vertical="center"/>
    </xf>
    <xf numFmtId="177" fontId="3" fillId="4" borderId="0" xfId="0" applyNumberFormat="1" applyFont="1" applyFill="1" applyBorder="1">
      <alignment vertical="center"/>
    </xf>
    <xf numFmtId="177" fontId="3" fillId="3" borderId="42" xfId="0" applyNumberFormat="1" applyFont="1" applyFill="1" applyBorder="1">
      <alignment vertical="center"/>
    </xf>
    <xf numFmtId="177" fontId="3" fillId="2" borderId="42" xfId="0" applyNumberFormat="1" applyFont="1" applyFill="1" applyBorder="1">
      <alignment vertical="center"/>
    </xf>
    <xf numFmtId="177" fontId="3" fillId="4" borderId="42" xfId="0" applyNumberFormat="1" applyFont="1" applyFill="1" applyBorder="1">
      <alignment vertical="center"/>
    </xf>
    <xf numFmtId="0" fontId="3" fillId="3" borderId="0" xfId="0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 vertical="center"/>
    </xf>
    <xf numFmtId="0" fontId="3" fillId="3" borderId="53" xfId="0" applyFont="1" applyFill="1" applyBorder="1">
      <alignment vertical="center"/>
    </xf>
    <xf numFmtId="0" fontId="3" fillId="3" borderId="49" xfId="0" applyFont="1" applyFill="1" applyBorder="1">
      <alignment vertical="center"/>
    </xf>
    <xf numFmtId="177" fontId="3" fillId="3" borderId="53" xfId="0" applyNumberFormat="1" applyFont="1" applyFill="1" applyBorder="1">
      <alignment vertical="center"/>
    </xf>
    <xf numFmtId="0" fontId="3" fillId="3" borderId="54" xfId="0" applyFont="1" applyFill="1" applyBorder="1">
      <alignment vertical="center"/>
    </xf>
    <xf numFmtId="177" fontId="3" fillId="3" borderId="55" xfId="0" applyNumberFormat="1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3" borderId="13" xfId="0" applyFont="1" applyFill="1" applyBorder="1">
      <alignment vertical="center"/>
    </xf>
    <xf numFmtId="177" fontId="3" fillId="3" borderId="17" xfId="0" applyNumberFormat="1" applyFont="1" applyFill="1" applyBorder="1">
      <alignment vertical="center"/>
    </xf>
    <xf numFmtId="0" fontId="3" fillId="2" borderId="0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centerContinuous" vertical="center"/>
    </xf>
    <xf numFmtId="0" fontId="3" fillId="4" borderId="0" xfId="0" applyFont="1" applyFill="1" applyBorder="1" applyAlignment="1">
      <alignment horizontal="right" vertical="center"/>
    </xf>
    <xf numFmtId="0" fontId="3" fillId="2" borderId="53" xfId="0" applyFont="1" applyFill="1" applyBorder="1">
      <alignment vertical="center"/>
    </xf>
    <xf numFmtId="0" fontId="3" fillId="2" borderId="49" xfId="0" applyFont="1" applyFill="1" applyBorder="1">
      <alignment vertical="center"/>
    </xf>
    <xf numFmtId="177" fontId="3" fillId="2" borderId="53" xfId="0" applyNumberFormat="1" applyFont="1" applyFill="1" applyBorder="1">
      <alignment vertical="center"/>
    </xf>
    <xf numFmtId="0" fontId="3" fillId="2" borderId="54" xfId="0" applyFont="1" applyFill="1" applyBorder="1">
      <alignment vertical="center"/>
    </xf>
    <xf numFmtId="177" fontId="3" fillId="2" borderId="55" xfId="0" applyNumberFormat="1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2" borderId="13" xfId="0" applyFont="1" applyFill="1" applyBorder="1">
      <alignment vertical="center"/>
    </xf>
    <xf numFmtId="177" fontId="3" fillId="2" borderId="17" xfId="0" applyNumberFormat="1" applyFont="1" applyFill="1" applyBorder="1">
      <alignment vertical="center"/>
    </xf>
    <xf numFmtId="0" fontId="3" fillId="4" borderId="53" xfId="0" applyFont="1" applyFill="1" applyBorder="1">
      <alignment vertical="center"/>
    </xf>
    <xf numFmtId="0" fontId="3" fillId="4" borderId="49" xfId="0" applyFont="1" applyFill="1" applyBorder="1">
      <alignment vertical="center"/>
    </xf>
    <xf numFmtId="177" fontId="3" fillId="4" borderId="53" xfId="0" applyNumberFormat="1" applyFont="1" applyFill="1" applyBorder="1">
      <alignment vertical="center"/>
    </xf>
    <xf numFmtId="0" fontId="3" fillId="4" borderId="54" xfId="0" applyFont="1" applyFill="1" applyBorder="1">
      <alignment vertical="center"/>
    </xf>
    <xf numFmtId="177" fontId="3" fillId="4" borderId="55" xfId="0" applyNumberFormat="1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3" fillId="4" borderId="13" xfId="0" applyFont="1" applyFill="1" applyBorder="1">
      <alignment vertical="center"/>
    </xf>
    <xf numFmtId="177" fontId="3" fillId="4" borderId="17" xfId="0" applyNumberFormat="1" applyFont="1" applyFill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8" fontId="3" fillId="0" borderId="45" xfId="1" applyFont="1" applyFill="1" applyBorder="1" applyAlignment="1">
      <alignment horizontal="center" vertical="center"/>
    </xf>
    <xf numFmtId="38" fontId="3" fillId="0" borderId="47" xfId="1" applyFont="1" applyFill="1" applyBorder="1" applyAlignment="1">
      <alignment horizontal="center" vertical="center"/>
    </xf>
    <xf numFmtId="38" fontId="3" fillId="0" borderId="48" xfId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49" xfId="0" applyNumberFormat="1" applyFont="1" applyBorder="1" applyAlignment="1">
      <alignment horizontal="center" vertical="center"/>
    </xf>
    <xf numFmtId="177" fontId="3" fillId="0" borderId="50" xfId="0" applyNumberFormat="1" applyFont="1" applyBorder="1" applyAlignment="1">
      <alignment horizontal="center" vertical="center"/>
    </xf>
    <xf numFmtId="177" fontId="3" fillId="3" borderId="46" xfId="0" applyNumberFormat="1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77" fontId="3" fillId="2" borderId="46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177" fontId="3" fillId="3" borderId="31" xfId="0" applyNumberFormat="1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177" fontId="3" fillId="2" borderId="31" xfId="0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4" borderId="46" xfId="0" applyNumberFormat="1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3" fillId="3" borderId="50" xfId="0" applyNumberFormat="1" applyFont="1" applyFill="1" applyBorder="1" applyAlignment="1">
      <alignment horizontal="center" vertical="center"/>
    </xf>
    <xf numFmtId="177" fontId="3" fillId="3" borderId="49" xfId="0" applyNumberFormat="1" applyFont="1" applyFill="1" applyBorder="1" applyAlignment="1">
      <alignment horizontal="center" vertical="center"/>
    </xf>
    <xf numFmtId="177" fontId="3" fillId="3" borderId="52" xfId="0" applyNumberFormat="1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4" borderId="50" xfId="0" applyNumberFormat="1" applyFont="1" applyFill="1" applyBorder="1" applyAlignment="1">
      <alignment horizontal="center" vertical="center"/>
    </xf>
    <xf numFmtId="177" fontId="3" fillId="2" borderId="49" xfId="0" applyNumberFormat="1" applyFont="1" applyFill="1" applyBorder="1" applyAlignment="1">
      <alignment horizontal="center" vertical="center"/>
    </xf>
    <xf numFmtId="177" fontId="3" fillId="2" borderId="52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3" fillId="2" borderId="50" xfId="0" applyNumberFormat="1" applyFont="1" applyFill="1" applyBorder="1" applyAlignment="1">
      <alignment horizontal="center" vertical="center"/>
    </xf>
    <xf numFmtId="177" fontId="3" fillId="4" borderId="49" xfId="0" applyNumberFormat="1" applyFont="1" applyFill="1" applyBorder="1" applyAlignment="1">
      <alignment horizontal="center" vertical="center"/>
    </xf>
    <xf numFmtId="177" fontId="3" fillId="4" borderId="52" xfId="0" applyNumberFormat="1" applyFont="1" applyFill="1" applyBorder="1" applyAlignment="1">
      <alignment horizontal="center" vertical="center"/>
    </xf>
    <xf numFmtId="177" fontId="3" fillId="4" borderId="3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6755-8E49-44AC-87CD-40600F9DE9A7}">
  <dimension ref="A1:AB46"/>
  <sheetViews>
    <sheetView showGridLines="0" tabSelected="1" view="pageBreakPreview" zoomScale="90" zoomScaleNormal="130" zoomScaleSheetLayoutView="90" workbookViewId="0">
      <selection activeCell="W16" sqref="W16"/>
    </sheetView>
  </sheetViews>
  <sheetFormatPr defaultRowHeight="18.75" outlineLevelCol="1"/>
  <cols>
    <col min="1" max="2" width="11.625" customWidth="1"/>
    <col min="3" max="3" width="5.125" hidden="1" customWidth="1"/>
    <col min="4" max="5" width="11.625" customWidth="1"/>
    <col min="6" max="6" width="8.625" customWidth="1"/>
    <col min="7" max="7" width="11.625" customWidth="1"/>
    <col min="8" max="8" width="4.875" hidden="1" customWidth="1"/>
    <col min="9" max="9" width="16" hidden="1" customWidth="1"/>
    <col min="10" max="10" width="3.625" customWidth="1"/>
    <col min="11" max="11" width="9" customWidth="1" outlineLevel="1"/>
    <col min="12" max="12" width="12.625" customWidth="1" outlineLevel="1"/>
    <col min="13" max="15" width="15.25" customWidth="1" outlineLevel="1"/>
    <col min="16" max="16" width="3.625" customWidth="1" outlineLevel="1"/>
    <col min="17" max="17" width="12.625" customWidth="1" outlineLevel="1"/>
    <col min="18" max="20" width="15.25" customWidth="1" outlineLevel="1"/>
    <col min="21" max="22" width="3.625" customWidth="1" outlineLevel="1"/>
    <col min="23" max="24" width="11.625" customWidth="1" outlineLevel="1"/>
    <col min="25" max="26" width="14.625" customWidth="1" outlineLevel="1"/>
    <col min="27" max="27" width="3.625" customWidth="1"/>
  </cols>
  <sheetData>
    <row r="1" spans="1:28" ht="20.25" thickBot="1">
      <c r="A1" s="106" t="s">
        <v>40</v>
      </c>
      <c r="B1" s="107"/>
      <c r="C1" s="107"/>
      <c r="D1" s="107"/>
      <c r="E1" s="107"/>
      <c r="F1" s="107"/>
      <c r="G1" s="107"/>
      <c r="H1" s="1"/>
      <c r="I1" s="1"/>
      <c r="J1" s="1"/>
      <c r="K1" s="1" t="s">
        <v>20</v>
      </c>
      <c r="L1" s="1"/>
      <c r="M1" s="1"/>
      <c r="N1" s="1"/>
      <c r="O1" s="1"/>
      <c r="P1" s="1"/>
      <c r="Q1" s="1"/>
      <c r="R1" s="1"/>
      <c r="S1" s="1"/>
      <c r="T1" s="1"/>
      <c r="U1" s="104"/>
      <c r="V1" s="1"/>
      <c r="W1" s="11" t="s">
        <v>21</v>
      </c>
      <c r="X1" s="11"/>
      <c r="Y1" s="12"/>
      <c r="Z1" s="12"/>
      <c r="AA1" s="104"/>
      <c r="AB1" s="1"/>
    </row>
    <row r="2" spans="1:28" ht="19.5" thickBot="1">
      <c r="A2" s="1" t="s">
        <v>38</v>
      </c>
      <c r="B2" s="1"/>
      <c r="C2" s="1"/>
      <c r="D2" s="1"/>
      <c r="E2" s="1"/>
      <c r="F2" s="1"/>
      <c r="G2" s="1"/>
      <c r="H2" s="1"/>
      <c r="I2" s="1"/>
      <c r="J2" s="1"/>
      <c r="K2" s="24"/>
      <c r="L2" s="25"/>
      <c r="M2" s="26" t="s">
        <v>1</v>
      </c>
      <c r="N2" s="27" t="s">
        <v>2</v>
      </c>
      <c r="O2" s="28" t="s">
        <v>3</v>
      </c>
      <c r="P2" s="1"/>
      <c r="Q2" s="29"/>
      <c r="R2" s="30" t="s">
        <v>9</v>
      </c>
      <c r="S2" s="3" t="s">
        <v>10</v>
      </c>
      <c r="T2" s="4" t="s">
        <v>11</v>
      </c>
      <c r="U2" s="104"/>
      <c r="V2" s="1"/>
      <c r="W2" s="20" t="s">
        <v>23</v>
      </c>
      <c r="X2" s="21"/>
      <c r="Y2" s="22" t="s">
        <v>41</v>
      </c>
      <c r="Z2" s="23"/>
      <c r="AA2" s="104"/>
      <c r="AB2" s="1"/>
    </row>
    <row r="3" spans="1:28" ht="19.5" thickBot="1">
      <c r="A3" s="53" t="s">
        <v>39</v>
      </c>
      <c r="B3" s="108">
        <v>13</v>
      </c>
      <c r="C3" s="54"/>
      <c r="D3" s="1" t="s">
        <v>34</v>
      </c>
      <c r="E3" s="110"/>
      <c r="F3" s="164" t="s">
        <v>50</v>
      </c>
      <c r="G3" s="165"/>
      <c r="H3" s="1"/>
      <c r="I3" s="1"/>
      <c r="J3" s="1"/>
      <c r="K3" s="31" t="s">
        <v>8</v>
      </c>
      <c r="L3" s="32" t="s">
        <v>25</v>
      </c>
      <c r="M3" s="33" t="s">
        <v>28</v>
      </c>
      <c r="N3" s="34"/>
      <c r="O3" s="35"/>
      <c r="P3" s="1"/>
      <c r="Q3" s="13" t="s">
        <v>24</v>
      </c>
      <c r="R3" s="36" t="s">
        <v>29</v>
      </c>
      <c r="S3" s="37"/>
      <c r="T3" s="38"/>
      <c r="U3" s="105"/>
      <c r="V3" s="1"/>
      <c r="W3" s="17" t="s">
        <v>26</v>
      </c>
      <c r="X3" s="18" t="s">
        <v>30</v>
      </c>
      <c r="Y3" s="15" t="s">
        <v>27</v>
      </c>
      <c r="Z3" s="19" t="s">
        <v>31</v>
      </c>
      <c r="AA3" s="104"/>
      <c r="AB3" s="1"/>
    </row>
    <row r="4" spans="1:28" ht="19.5" thickBot="1">
      <c r="A4" s="53" t="s">
        <v>4</v>
      </c>
      <c r="B4" s="109"/>
      <c r="C4" s="54"/>
      <c r="D4" s="1" t="s">
        <v>51</v>
      </c>
      <c r="E4" s="1"/>
      <c r="F4" s="1"/>
      <c r="G4" s="1"/>
      <c r="H4" s="1"/>
      <c r="I4" s="1"/>
      <c r="J4" s="1"/>
      <c r="K4" s="39">
        <v>13</v>
      </c>
      <c r="L4" s="148">
        <v>10</v>
      </c>
      <c r="M4" s="5">
        <v>2160</v>
      </c>
      <c r="N4" s="6">
        <v>2520</v>
      </c>
      <c r="O4" s="40">
        <v>2900</v>
      </c>
      <c r="P4" s="1"/>
      <c r="Q4" s="13" t="s">
        <v>13</v>
      </c>
      <c r="R4" s="41">
        <v>220</v>
      </c>
      <c r="S4" s="7">
        <v>260</v>
      </c>
      <c r="T4" s="8">
        <v>300</v>
      </c>
      <c r="U4" s="104"/>
      <c r="V4" s="1"/>
      <c r="W4" s="151">
        <v>10</v>
      </c>
      <c r="X4" s="154">
        <v>1320</v>
      </c>
      <c r="Y4" s="15" t="s">
        <v>13</v>
      </c>
      <c r="Z4" s="51">
        <v>130</v>
      </c>
      <c r="AA4" s="104"/>
      <c r="AB4" s="1"/>
    </row>
    <row r="5" spans="1:28" ht="18.75" customHeight="1" thickTop="1" thickBot="1">
      <c r="A5" s="93"/>
      <c r="B5" s="93"/>
      <c r="C5" s="93"/>
      <c r="D5" s="93"/>
      <c r="E5" s="93"/>
      <c r="F5" s="93"/>
      <c r="G5" s="93"/>
      <c r="H5" s="62"/>
      <c r="I5" s="62" t="s">
        <v>33</v>
      </c>
      <c r="J5" s="1"/>
      <c r="K5" s="39">
        <v>20</v>
      </c>
      <c r="L5" s="149"/>
      <c r="M5" s="42">
        <v>2380</v>
      </c>
      <c r="N5" s="6">
        <v>2770</v>
      </c>
      <c r="O5" s="40">
        <v>3200</v>
      </c>
      <c r="P5" s="1"/>
      <c r="Q5" s="13" t="s">
        <v>14</v>
      </c>
      <c r="R5" s="41">
        <v>220</v>
      </c>
      <c r="S5" s="7">
        <v>260</v>
      </c>
      <c r="T5" s="8">
        <v>310</v>
      </c>
      <c r="U5" s="104"/>
      <c r="V5" s="1"/>
      <c r="W5" s="152"/>
      <c r="X5" s="155"/>
      <c r="Y5" s="15" t="s">
        <v>14</v>
      </c>
      <c r="Z5" s="51">
        <v>132</v>
      </c>
      <c r="AA5" s="104"/>
      <c r="AB5" s="1"/>
    </row>
    <row r="6" spans="1:28" ht="19.5" thickTop="1">
      <c r="A6" s="61" t="s">
        <v>35</v>
      </c>
      <c r="B6" s="62"/>
      <c r="C6" s="62"/>
      <c r="D6" s="62"/>
      <c r="E6" s="62"/>
      <c r="F6" s="62"/>
      <c r="G6" s="79"/>
      <c r="H6" s="64"/>
      <c r="I6" s="64"/>
      <c r="J6" s="94"/>
      <c r="K6" s="39">
        <v>25</v>
      </c>
      <c r="L6" s="149"/>
      <c r="M6" s="42">
        <v>2860</v>
      </c>
      <c r="N6" s="6">
        <v>3320</v>
      </c>
      <c r="O6" s="40">
        <v>4000</v>
      </c>
      <c r="P6" s="1"/>
      <c r="Q6" s="13" t="s">
        <v>15</v>
      </c>
      <c r="R6" s="41">
        <v>220</v>
      </c>
      <c r="S6" s="7">
        <v>270</v>
      </c>
      <c r="T6" s="8">
        <v>320</v>
      </c>
      <c r="U6" s="104"/>
      <c r="V6" s="1"/>
      <c r="W6" s="152"/>
      <c r="X6" s="155"/>
      <c r="Y6" s="15" t="s">
        <v>15</v>
      </c>
      <c r="Z6" s="51">
        <v>135</v>
      </c>
      <c r="AA6" s="104"/>
      <c r="AB6" s="1"/>
    </row>
    <row r="7" spans="1:28">
      <c r="A7" s="63" t="s">
        <v>5</v>
      </c>
      <c r="B7" s="64"/>
      <c r="C7" s="65"/>
      <c r="D7" s="168" t="s">
        <v>7</v>
      </c>
      <c r="E7" s="169"/>
      <c r="F7" s="118"/>
      <c r="G7" s="119" t="s">
        <v>49</v>
      </c>
      <c r="H7" s="98"/>
      <c r="I7" s="98"/>
      <c r="J7" s="94"/>
      <c r="K7" s="39">
        <v>30</v>
      </c>
      <c r="L7" s="149"/>
      <c r="M7" s="42">
        <v>4860</v>
      </c>
      <c r="N7" s="6">
        <v>5640</v>
      </c>
      <c r="O7" s="40">
        <v>7000</v>
      </c>
      <c r="P7" s="1"/>
      <c r="Q7" s="13" t="s">
        <v>16</v>
      </c>
      <c r="R7" s="41">
        <v>230</v>
      </c>
      <c r="S7" s="7">
        <v>280</v>
      </c>
      <c r="T7" s="8">
        <v>330</v>
      </c>
      <c r="U7" s="104"/>
      <c r="V7" s="1"/>
      <c r="W7" s="152"/>
      <c r="X7" s="155"/>
      <c r="Y7" s="15" t="s">
        <v>16</v>
      </c>
      <c r="Z7" s="51">
        <v>140</v>
      </c>
      <c r="AA7" s="104"/>
      <c r="AB7" s="1"/>
    </row>
    <row r="8" spans="1:28" ht="19.5" thickBot="1">
      <c r="A8" s="88" t="s">
        <v>6</v>
      </c>
      <c r="B8" s="74">
        <f>VLOOKUP(B3, K4:M11,3, FALSE)</f>
        <v>2160</v>
      </c>
      <c r="C8" s="75"/>
      <c r="D8" s="89" t="s">
        <v>32</v>
      </c>
      <c r="E8" s="76">
        <f>X$4</f>
        <v>1320</v>
      </c>
      <c r="F8" s="170" t="s">
        <v>47</v>
      </c>
      <c r="G8" s="161">
        <f>SUM(B8:B9,E8:E9)</f>
        <v>3480</v>
      </c>
      <c r="H8" s="99"/>
      <c r="I8" s="99"/>
      <c r="J8" s="94"/>
      <c r="K8" s="39">
        <v>40</v>
      </c>
      <c r="L8" s="149"/>
      <c r="M8" s="42">
        <v>7980</v>
      </c>
      <c r="N8" s="6">
        <v>9270</v>
      </c>
      <c r="O8" s="40">
        <v>11500</v>
      </c>
      <c r="P8" s="1"/>
      <c r="Q8" s="13" t="s">
        <v>17</v>
      </c>
      <c r="R8" s="41">
        <v>240</v>
      </c>
      <c r="S8" s="7">
        <v>300</v>
      </c>
      <c r="T8" s="8">
        <v>360</v>
      </c>
      <c r="U8" s="104"/>
      <c r="V8" s="1"/>
      <c r="W8" s="152"/>
      <c r="X8" s="155"/>
      <c r="Y8" s="15" t="s">
        <v>17</v>
      </c>
      <c r="Z8" s="51">
        <v>150</v>
      </c>
      <c r="AA8" s="104"/>
      <c r="AB8" s="1"/>
    </row>
    <row r="9" spans="1:28" ht="20.25" thickTop="1" thickBot="1">
      <c r="A9" s="123" t="s">
        <v>12</v>
      </c>
      <c r="B9" s="124">
        <f>IF(B$4&lt;=10,0,IF(B$4&lt;=20,(B$4-10)*R$4,
IF(B$4&lt;=30,10*R$4+(B$4-20)*R$5,
IF(B$4&lt;=40,10*R$4+10*R$5+(B$4-30)*R$6,
IF(B$4&lt;=50,10*R$4+10*R$5+10*R$6+(B$4-40)*R$7,
IF(B$4&lt;=70,10*R$4+10*R$5+10*R$6+10*R$7+(B$4-50)*R$8,
IF(B$4&lt;=100,10*R$4+10*R$5+10*R$6+10*R$7+20*R$8+(B$4-70)*R$9,
10*R$4+10*R$5+10*R$6+10*R$7+20*R$8+30*R$9+(B$4-100)*R$10)))))))</f>
        <v>0</v>
      </c>
      <c r="C9" s="125"/>
      <c r="D9" s="126" t="s">
        <v>41</v>
      </c>
      <c r="E9" s="127">
        <f>IF(B$4&lt;=10,0,IF(B$4&lt;=20,(B$4-10)*Z$4,
IF(B$4&lt;=30,10*Z$4+(B$4-20)*Z$5,
IF(B$4&lt;=40,10*Z$4+10*Z$5+(B$4-30)*Z$6,
IF(B$4&lt;=50,10*Z$4+10*Z$5+10*Z$6+(B$4-40)*Z$7,
IF(B$4&lt;=70,10*Z$4+10*Z$5+10*Z$6+10*Z$7+(B$4-50)*Z$8,
IF(B$4&lt;=100,10*Z$4+10*Z$5+10*Z$6+10*Z$7+20*Z$8+(B$4-70)*Z$9,
10*Z$4+10*Z$5+10*Z$6+10*Z$7+20*Z$8+30*Z$9+(B$4-100)*Z$10)))))))</f>
        <v>0</v>
      </c>
      <c r="F9" s="171"/>
      <c r="G9" s="162"/>
      <c r="H9" s="50"/>
      <c r="I9" s="1"/>
      <c r="J9" s="94"/>
      <c r="K9" s="39">
        <v>50</v>
      </c>
      <c r="L9" s="149"/>
      <c r="M9" s="42">
        <v>9230</v>
      </c>
      <c r="N9" s="6">
        <v>10720</v>
      </c>
      <c r="O9" s="40">
        <v>13300</v>
      </c>
      <c r="P9" s="1"/>
      <c r="Q9" s="13" t="s">
        <v>18</v>
      </c>
      <c r="R9" s="41">
        <v>240</v>
      </c>
      <c r="S9" s="7">
        <v>310</v>
      </c>
      <c r="T9" s="8">
        <v>380</v>
      </c>
      <c r="U9" s="104"/>
      <c r="V9" s="1"/>
      <c r="W9" s="152"/>
      <c r="X9" s="155"/>
      <c r="Y9" s="15" t="s">
        <v>18</v>
      </c>
      <c r="Z9" s="51">
        <v>155</v>
      </c>
      <c r="AA9" s="104"/>
      <c r="AB9" s="1"/>
    </row>
    <row r="10" spans="1:28" ht="19.5" thickBot="1">
      <c r="A10" s="120" t="s">
        <v>45</v>
      </c>
      <c r="B10" s="111">
        <f>INT((B8+B9)*0.1)</f>
        <v>216</v>
      </c>
      <c r="C10" s="120"/>
      <c r="D10" s="121" t="s">
        <v>46</v>
      </c>
      <c r="E10" s="122">
        <f>INT((E8+E9)*0.1)</f>
        <v>132</v>
      </c>
      <c r="F10" s="172" t="s">
        <v>48</v>
      </c>
      <c r="G10" s="157">
        <f>B11+E11</f>
        <v>3828</v>
      </c>
      <c r="H10" s="50"/>
      <c r="I10" s="1"/>
      <c r="J10" s="112"/>
      <c r="K10" s="39">
        <v>75</v>
      </c>
      <c r="L10" s="149"/>
      <c r="M10" s="42">
        <v>20820</v>
      </c>
      <c r="N10" s="43">
        <v>24180</v>
      </c>
      <c r="O10" s="44">
        <v>30000</v>
      </c>
      <c r="P10" s="1"/>
      <c r="Q10" s="14" t="s">
        <v>19</v>
      </c>
      <c r="R10" s="45">
        <v>250</v>
      </c>
      <c r="S10" s="9">
        <v>320</v>
      </c>
      <c r="T10" s="10">
        <v>390</v>
      </c>
      <c r="U10" s="104"/>
      <c r="V10" s="1"/>
      <c r="W10" s="153"/>
      <c r="X10" s="156"/>
      <c r="Y10" s="16" t="s">
        <v>19</v>
      </c>
      <c r="Z10" s="52">
        <v>160</v>
      </c>
      <c r="AA10" s="104"/>
      <c r="AB10" s="1"/>
    </row>
    <row r="11" spans="1:28" ht="19.5" thickBot="1">
      <c r="A11" s="90" t="s">
        <v>43</v>
      </c>
      <c r="B11" s="115">
        <f>SUM(B8:B10)</f>
        <v>2376</v>
      </c>
      <c r="C11" s="90"/>
      <c r="D11" s="90" t="s">
        <v>44</v>
      </c>
      <c r="E11" s="115">
        <f>SUM(E8:E10)</f>
        <v>1452</v>
      </c>
      <c r="F11" s="173"/>
      <c r="G11" s="158"/>
      <c r="H11" s="50"/>
      <c r="I11" s="1"/>
      <c r="J11" s="112"/>
      <c r="K11" s="46">
        <v>100</v>
      </c>
      <c r="L11" s="150"/>
      <c r="M11" s="47">
        <v>34700</v>
      </c>
      <c r="N11" s="48">
        <v>40300</v>
      </c>
      <c r="O11" s="49">
        <v>50000</v>
      </c>
      <c r="P11" s="1"/>
      <c r="Q11" s="1"/>
      <c r="R11" s="1"/>
      <c r="S11" s="1"/>
      <c r="T11" s="1"/>
      <c r="U11" s="104"/>
      <c r="V11" s="1"/>
      <c r="W11" s="1"/>
      <c r="X11" s="1"/>
      <c r="Y11" s="1"/>
      <c r="Z11" s="1"/>
      <c r="AA11" s="104"/>
      <c r="AB11" s="1"/>
    </row>
    <row r="12" spans="1:28" ht="9.75" customHeight="1" thickTop="1" thickBot="1">
      <c r="A12" s="1"/>
      <c r="B12" s="1"/>
      <c r="C12" s="1"/>
      <c r="D12" s="1"/>
      <c r="E12" s="1"/>
      <c r="F12" s="1"/>
      <c r="G12" s="1"/>
      <c r="H12" s="60"/>
      <c r="I12" s="56" t="s">
        <v>33</v>
      </c>
      <c r="J12" s="1"/>
      <c r="K12" s="50"/>
      <c r="L12" s="50"/>
      <c r="M12" s="1"/>
      <c r="N12" s="1"/>
      <c r="O12" s="1"/>
      <c r="P12" s="1"/>
      <c r="Q12" s="1"/>
      <c r="R12" s="1"/>
      <c r="S12" s="1"/>
      <c r="T12" s="1"/>
      <c r="U12" s="104"/>
      <c r="V12" s="1"/>
      <c r="W12" s="1"/>
      <c r="X12" s="1"/>
      <c r="Y12" s="1"/>
      <c r="Z12" s="1"/>
      <c r="AA12" s="104"/>
      <c r="AB12" s="1"/>
    </row>
    <row r="13" spans="1:28" ht="19.5" thickTop="1">
      <c r="A13" s="55" t="s">
        <v>36</v>
      </c>
      <c r="B13" s="56"/>
      <c r="C13" s="56"/>
      <c r="D13" s="56"/>
      <c r="E13" s="56"/>
      <c r="F13" s="56"/>
      <c r="G13" s="80"/>
      <c r="H13" s="58"/>
      <c r="I13" s="58"/>
      <c r="J13" s="94"/>
      <c r="K13" s="1"/>
      <c r="L13" s="1"/>
      <c r="M13" s="1"/>
      <c r="N13" s="1"/>
      <c r="O13" s="1"/>
      <c r="P13" s="1"/>
      <c r="Q13" s="1"/>
      <c r="R13" s="1"/>
      <c r="S13" s="1"/>
      <c r="T13" s="1"/>
      <c r="U13" s="104"/>
      <c r="V13" s="1"/>
      <c r="W13" s="1"/>
      <c r="X13" s="1"/>
      <c r="Y13" s="1"/>
      <c r="Z13" s="1"/>
      <c r="AA13" s="104"/>
      <c r="AB13" s="1"/>
    </row>
    <row r="14" spans="1:28">
      <c r="A14" s="57" t="s">
        <v>5</v>
      </c>
      <c r="B14" s="58"/>
      <c r="C14" s="59"/>
      <c r="D14" s="174" t="s">
        <v>7</v>
      </c>
      <c r="E14" s="175"/>
      <c r="F14" s="128"/>
      <c r="G14" s="129" t="s">
        <v>49</v>
      </c>
      <c r="H14" s="100"/>
      <c r="I14" s="100"/>
      <c r="J14" s="95"/>
      <c r="K14" s="1"/>
      <c r="L14" s="1"/>
      <c r="M14" s="2"/>
      <c r="N14" s="1"/>
      <c r="O14" s="1"/>
      <c r="P14" s="1"/>
      <c r="Q14" s="1"/>
      <c r="R14" s="1"/>
      <c r="S14" s="1"/>
      <c r="T14" s="1"/>
      <c r="U14" s="104"/>
      <c r="V14" s="1"/>
      <c r="W14" s="1"/>
      <c r="X14" s="1"/>
      <c r="Y14" s="1"/>
      <c r="Z14" s="1"/>
      <c r="AA14" s="104"/>
      <c r="AB14" s="1"/>
    </row>
    <row r="15" spans="1:28" ht="19.5" thickBot="1">
      <c r="A15" s="87" t="s">
        <v>0</v>
      </c>
      <c r="B15" s="72">
        <f>VLOOKUP(B3, K4:O11,4, FALSE)</f>
        <v>2520</v>
      </c>
      <c r="C15" s="73"/>
      <c r="D15" s="85" t="s">
        <v>22</v>
      </c>
      <c r="E15" s="91">
        <f>X$4</f>
        <v>1320</v>
      </c>
      <c r="F15" s="182" t="s">
        <v>47</v>
      </c>
      <c r="G15" s="163">
        <f>SUM(B15:B16,E15:E16)</f>
        <v>3840</v>
      </c>
      <c r="H15" s="101"/>
      <c r="I15" s="101"/>
      <c r="J15" s="96"/>
      <c r="K15" s="1"/>
      <c r="L15" s="1"/>
      <c r="M15" s="2"/>
      <c r="N15" s="1"/>
      <c r="O15" s="1"/>
      <c r="P15" s="1"/>
      <c r="Q15" s="1"/>
      <c r="R15" s="1"/>
      <c r="S15" s="1"/>
      <c r="T15" s="1"/>
      <c r="U15" s="104"/>
      <c r="V15" s="1"/>
      <c r="W15" s="1"/>
      <c r="X15" s="1"/>
      <c r="Y15" s="1"/>
      <c r="Z15" s="1"/>
      <c r="AA15" s="104"/>
      <c r="AB15" s="1"/>
    </row>
    <row r="16" spans="1:28" ht="20.25" thickTop="1" thickBot="1">
      <c r="A16" s="135" t="s">
        <v>12</v>
      </c>
      <c r="B16" s="136">
        <f>IF(B$4&lt;=10,0,IF(B$4&lt;=20,(B$4-10)*S$4,
IF(B$4&lt;=30,10*S$4+(B$4-20)*S$5,
IF(B$4&lt;=40,10*S$4+10*S$5+(B$4-30)*S$6,
IF(B$4&lt;=50,10*S$4+10*S$5+10*S$6+(B$4-40)*S$7,
IF(B$4&lt;=70,10*S$4+10*S$5+10*S$6+10*S$7+(B$4-50)*S$8,
IF(B$4&lt;=100,10*S$4+10*S$5+10*S$6+10*S$7+20*S$8+(B$4-70)*S$9,
10*S$4+10*S$5+10*S$6+10*S$7+20*S$8+30*S$9+(B$4-100)*S$10)))))))</f>
        <v>0</v>
      </c>
      <c r="C16" s="137"/>
      <c r="D16" s="138" t="s">
        <v>42</v>
      </c>
      <c r="E16" s="139">
        <f>IF(B$4&lt;=10,0,IF(B$4&lt;=20,(B$4-10)*Z$4,
IF(B$4&lt;=30,10*Z$4+(B$4-20)*Z$5,
IF(B$4&lt;=40,10*Z$4+10*Z$5+(B$4-30)*Z$6,
IF(B$4&lt;=50,10*Z$4+10*Z$5+10*Z$6+(B$4-40)*Z$7,
IF(B$4&lt;=70,10*Z$4+10*Z$5+10*Z$6+10*Z$7+(B$4-50)*Z$8,
IF(B$4&lt;=100,10*Z$4+10*Z$5+10*Z$6+10*Z$7+20*Z$8+(B$4-70)*Z$9,
10*Z$4+10*Z$5+10*Z$6+10*Z$7+20*Z$8+30*Z$9+(B$4-100)*Z$10)))))))</f>
        <v>0</v>
      </c>
      <c r="F16" s="183"/>
      <c r="G16" s="162"/>
      <c r="H16" s="50"/>
      <c r="I16" s="1"/>
      <c r="J16" s="94"/>
      <c r="K16" s="1"/>
      <c r="L16" s="1"/>
      <c r="M16" s="2"/>
      <c r="N16" s="1"/>
      <c r="O16" s="1"/>
      <c r="P16" s="1"/>
      <c r="Q16" s="1"/>
      <c r="R16" s="1"/>
      <c r="S16" s="1"/>
      <c r="T16" s="1"/>
      <c r="U16" s="104"/>
      <c r="V16" s="1"/>
      <c r="W16" s="1"/>
      <c r="X16" s="1"/>
      <c r="Y16" s="1"/>
      <c r="Z16" s="1"/>
      <c r="AA16" s="104"/>
      <c r="AB16" s="1"/>
    </row>
    <row r="17" spans="1:28">
      <c r="A17" s="132" t="s">
        <v>45</v>
      </c>
      <c r="B17" s="113">
        <f>INT((B15+B16)*0.1)</f>
        <v>252</v>
      </c>
      <c r="C17" s="132"/>
      <c r="D17" s="133" t="s">
        <v>45</v>
      </c>
      <c r="E17" s="134">
        <f>INT((E15+E16)*0.1)</f>
        <v>132</v>
      </c>
      <c r="F17" s="180" t="s">
        <v>48</v>
      </c>
      <c r="G17" s="159">
        <f>B18+E18</f>
        <v>4224</v>
      </c>
      <c r="H17" s="50"/>
      <c r="I17" s="1"/>
      <c r="J17" s="112"/>
      <c r="K17" s="1"/>
      <c r="L17" s="1"/>
      <c r="M17" s="2"/>
      <c r="N17" s="1"/>
      <c r="O17" s="1"/>
      <c r="P17" s="1"/>
      <c r="Q17" s="1"/>
      <c r="R17" s="1"/>
      <c r="S17" s="1"/>
      <c r="T17" s="1"/>
      <c r="U17" s="104"/>
      <c r="V17" s="1"/>
      <c r="W17" s="1"/>
      <c r="X17" s="1"/>
      <c r="Y17" s="1"/>
      <c r="Z17" s="1"/>
      <c r="AA17" s="104"/>
      <c r="AB17" s="1"/>
    </row>
    <row r="18" spans="1:28" ht="19.5" thickBot="1">
      <c r="A18" s="86" t="s">
        <v>44</v>
      </c>
      <c r="B18" s="116">
        <f>SUM(B15:B17)</f>
        <v>2772</v>
      </c>
      <c r="C18" s="86"/>
      <c r="D18" s="86" t="s">
        <v>44</v>
      </c>
      <c r="E18" s="116">
        <f>SUM(E15:E17)</f>
        <v>1452</v>
      </c>
      <c r="F18" s="181"/>
      <c r="G18" s="160"/>
      <c r="H18" s="50"/>
      <c r="I18" s="1"/>
      <c r="J18" s="112"/>
      <c r="K18" s="1"/>
      <c r="L18" s="1"/>
      <c r="M18" s="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9.75" customHeight="1" thickTop="1" thickBot="1">
      <c r="A19" s="1"/>
      <c r="B19" s="1"/>
      <c r="C19" s="1"/>
      <c r="D19" s="1"/>
      <c r="E19" s="1"/>
      <c r="F19" s="1"/>
      <c r="G19" s="1"/>
      <c r="H19" s="68"/>
      <c r="I19" s="67" t="s">
        <v>33</v>
      </c>
      <c r="J19" s="1"/>
      <c r="K19" s="2"/>
      <c r="L19" s="2"/>
      <c r="M19" s="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9.5" thickTop="1">
      <c r="A20" s="66" t="s">
        <v>37</v>
      </c>
      <c r="B20" s="67"/>
      <c r="C20" s="67"/>
      <c r="D20" s="67"/>
      <c r="E20" s="67"/>
      <c r="F20" s="67"/>
      <c r="G20" s="81"/>
      <c r="H20" s="70"/>
      <c r="I20" s="70"/>
      <c r="J20" s="97"/>
      <c r="K20" s="2"/>
      <c r="L20" s="2"/>
      <c r="M20" s="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>
      <c r="A21" s="69" t="s">
        <v>5</v>
      </c>
      <c r="B21" s="70"/>
      <c r="C21" s="71"/>
      <c r="D21" s="176" t="s">
        <v>7</v>
      </c>
      <c r="E21" s="177"/>
      <c r="F21" s="130"/>
      <c r="G21" s="131" t="s">
        <v>49</v>
      </c>
      <c r="H21" s="102"/>
      <c r="I21" s="102"/>
      <c r="J21" s="97"/>
      <c r="K21" s="2"/>
      <c r="L21" s="2"/>
      <c r="M21" s="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9.5" thickBot="1">
      <c r="A22" s="82" t="s">
        <v>0</v>
      </c>
      <c r="B22" s="77">
        <f>VLOOKUP(B3, K4:O11,5, FALSE)</f>
        <v>2900</v>
      </c>
      <c r="C22" s="78"/>
      <c r="D22" s="83" t="s">
        <v>22</v>
      </c>
      <c r="E22" s="92">
        <f>X$4</f>
        <v>1320</v>
      </c>
      <c r="F22" s="178" t="s">
        <v>47</v>
      </c>
      <c r="G22" s="186">
        <f>SUM(B22:B23,E22:E23)</f>
        <v>4220</v>
      </c>
      <c r="H22" s="103"/>
      <c r="I22" s="103"/>
      <c r="J22" s="97"/>
      <c r="K22" s="2"/>
      <c r="L22" s="2"/>
      <c r="M22" s="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8" ht="20.25" thickTop="1" thickBot="1">
      <c r="A23" s="143" t="s">
        <v>12</v>
      </c>
      <c r="B23" s="144">
        <f>IF(B$4&lt;=10,0,IF(B$4&lt;=20,(B$4-10)*T$4,
IF(B$4&lt;=30,10*T$4+(B$4-20)*T$5,
IF(B$4&lt;=40,10*T$4+10*T$5+(B$4-30)*T$6,
IF(B$4&lt;=50,10*T$4+10*T$5+10*T$6+(B$4-40)*T$7,
IF(B$4&lt;=70,10*T$4+10*T$5+10*T$6+10*T$7+(B$4-50)*T$8,
IF(B$4&lt;=100,10*T$4+10*T$5+10*T$6+10*T$7+20*T$8+(B$4-70)*T$9,
10*T$4+10*T$5+10*T$6+10*T$7+20*T$8+30*T$9+(B$4-100)*T$10)))))))</f>
        <v>0</v>
      </c>
      <c r="C23" s="145"/>
      <c r="D23" s="146" t="s">
        <v>42</v>
      </c>
      <c r="E23" s="147">
        <f>IF(B$4&lt;=10,0,IF(B$4&lt;=20,(B$4-10)*Z$4,
IF(B$4&lt;=30,10*Z$4+(B$4-20)*Z$5,
IF(B$4&lt;=40,10*Z$4+10*Z$5+(B$4-30)*Z$6,
IF(B$4&lt;=50,10*Z$4+10*Z$5+10*Z$6+(B$4-40)*Z$7,
IF(B$4&lt;=70,10*Z$4+10*Z$5+10*Z$6+10*Z$7+(B$4-50)*Z$8,
IF(B$4&lt;=100,10*Z$4+10*Z$5+10*Z$6+10*Z$7+20*Z$8+(B$4-70)*Z$9,
10*Z$4+10*Z$5+10*Z$6+10*Z$7+20*Z$8+30*Z$9+(B$4-100)*Z$10)))))))</f>
        <v>0</v>
      </c>
      <c r="F23" s="179"/>
      <c r="G23" s="162"/>
      <c r="H23" s="1"/>
      <c r="I23" s="1"/>
      <c r="J23" s="97"/>
      <c r="K23" s="2"/>
      <c r="L23" s="2"/>
      <c r="M23" s="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8">
      <c r="A24" s="140" t="s">
        <v>45</v>
      </c>
      <c r="B24" s="114">
        <f>INT((B22+B23)*0.1)</f>
        <v>290</v>
      </c>
      <c r="C24" s="140"/>
      <c r="D24" s="141" t="s">
        <v>45</v>
      </c>
      <c r="E24" s="142">
        <f>INT((E22+E23)*0.1)</f>
        <v>132</v>
      </c>
      <c r="F24" s="184" t="s">
        <v>48</v>
      </c>
      <c r="G24" s="166">
        <f>B25+E25</f>
        <v>4642</v>
      </c>
      <c r="H24" s="1"/>
      <c r="I24" s="1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8" ht="19.5" thickBot="1">
      <c r="A25" s="84" t="s">
        <v>44</v>
      </c>
      <c r="B25" s="117">
        <f>SUM(B22:B24)</f>
        <v>3190</v>
      </c>
      <c r="C25" s="84"/>
      <c r="D25" s="84" t="s">
        <v>44</v>
      </c>
      <c r="E25" s="117">
        <f>SUM(E22:E24)</f>
        <v>1452</v>
      </c>
      <c r="F25" s="185"/>
      <c r="G25" s="167"/>
      <c r="H25" s="1"/>
      <c r="I25" s="1"/>
      <c r="J25" s="2"/>
      <c r="K25" s="2"/>
      <c r="L25" s="2"/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8" ht="19.5" thickTop="1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8">
      <c r="A27" s="1"/>
      <c r="B27" s="1"/>
      <c r="C27" s="1"/>
      <c r="D27" s="1"/>
      <c r="E27" s="1"/>
      <c r="F27" s="1"/>
      <c r="G27" s="1"/>
      <c r="H27" s="1"/>
      <c r="I27" s="1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8">
      <c r="A28" s="1"/>
      <c r="B28" s="1"/>
      <c r="C28" s="1"/>
      <c r="D28" s="1"/>
      <c r="E28" s="1"/>
      <c r="F28" s="1"/>
      <c r="G28" s="1"/>
      <c r="H28" s="1"/>
      <c r="I28" s="1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"/>
      <c r="B35" s="1"/>
      <c r="C35" s="1"/>
      <c r="D35" s="1"/>
      <c r="E35" s="1"/>
      <c r="F35" s="1"/>
      <c r="G35" s="1"/>
      <c r="H35" s="1"/>
      <c r="I35" s="1"/>
      <c r="J35" s="1"/>
      <c r="S35" s="1"/>
      <c r="AA35" s="1"/>
    </row>
    <row r="36" spans="1:27">
      <c r="A36" s="1"/>
      <c r="B36" s="1"/>
      <c r="C36" s="1"/>
      <c r="D36" s="1"/>
      <c r="E36" s="1"/>
      <c r="F36" s="1"/>
      <c r="G36" s="1"/>
      <c r="H36" s="1"/>
      <c r="I36" s="1"/>
      <c r="J36" s="1"/>
      <c r="S36" s="1"/>
      <c r="AA36" s="1"/>
    </row>
    <row r="37" spans="1:27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1"/>
      <c r="N37" s="1"/>
      <c r="O37" s="1"/>
      <c r="S37" s="1"/>
    </row>
    <row r="38" spans="1:27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1"/>
      <c r="N38" s="1"/>
      <c r="O38" s="1"/>
      <c r="P38" s="1"/>
      <c r="Q38" s="1"/>
      <c r="R38" s="1"/>
      <c r="S38" s="1"/>
    </row>
    <row r="39" spans="1:27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1"/>
      <c r="N39" s="1"/>
      <c r="O39" s="1"/>
      <c r="P39" s="1"/>
      <c r="Q39" s="1"/>
      <c r="R39" s="1"/>
      <c r="S39" s="1"/>
    </row>
    <row r="40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2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27">
      <c r="A42" s="1"/>
      <c r="B42" s="1"/>
      <c r="C42" s="1"/>
      <c r="D42" s="1"/>
      <c r="E42" s="1"/>
      <c r="F42" s="1"/>
      <c r="G42" s="1"/>
      <c r="H42" s="1"/>
      <c r="I42" s="1"/>
      <c r="J42" s="1"/>
      <c r="P42" s="1"/>
      <c r="Q42" s="1"/>
      <c r="R42" s="1"/>
      <c r="S42" s="1"/>
    </row>
    <row r="43" spans="1:27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27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</row>
    <row r="46" spans="1:27">
      <c r="A46" s="1"/>
      <c r="B46" s="1"/>
      <c r="C46" s="1"/>
      <c r="D46" s="1"/>
      <c r="E46" s="1"/>
      <c r="F46" s="1"/>
      <c r="G46" s="1"/>
    </row>
  </sheetData>
  <sheetProtection algorithmName="SHA-512" hashValue="OYKECR4LZ/ViOgRtgzjyAptPrkOSZCdmI4lBCXn9G1ktnloi599ZOsFnYrfP/tyAfIoVbcOjkf//Wso1Pkik4g==" saltValue="dVDWt38Xa8McE48mt06EaA==" spinCount="100000" sheet="1" objects="1" scenarios="1"/>
  <mergeCells count="19">
    <mergeCell ref="F3:G3"/>
    <mergeCell ref="G24:G25"/>
    <mergeCell ref="D7:E7"/>
    <mergeCell ref="F8:F9"/>
    <mergeCell ref="F10:F11"/>
    <mergeCell ref="D14:E14"/>
    <mergeCell ref="D21:E21"/>
    <mergeCell ref="F22:F23"/>
    <mergeCell ref="F17:F18"/>
    <mergeCell ref="F15:F16"/>
    <mergeCell ref="F24:F25"/>
    <mergeCell ref="G22:G23"/>
    <mergeCell ref="L4:L11"/>
    <mergeCell ref="W4:W10"/>
    <mergeCell ref="X4:X10"/>
    <mergeCell ref="G10:G11"/>
    <mergeCell ref="G17:G18"/>
    <mergeCell ref="G8:G9"/>
    <mergeCell ref="G15:G16"/>
  </mergeCells>
  <phoneticPr fontId="1"/>
  <dataValidations count="1">
    <dataValidation type="list" allowBlank="1" showInputMessage="1" showErrorMessage="1" sqref="B3" xr:uid="{AB5287F7-3365-4B4B-A302-2E5B165A5867}">
      <formula1>$K$4:$K$11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料金算定</vt:lpstr>
      <vt:lpstr>料金算定!Print_Area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shiina yuta</dc:creator>
  <cp:lastModifiedBy>shiina yuta</cp:lastModifiedBy>
  <dcterms:created xsi:type="dcterms:W3CDTF">2025-11-12T23:13:33Z</dcterms:created>
  <dcterms:modified xsi:type="dcterms:W3CDTF">2025-11-13T05:40:16Z</dcterms:modified>
</cp:coreProperties>
</file>